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zzzdaten\gewerbe\texte\seopt\content-audit\"/>
    </mc:Choice>
  </mc:AlternateContent>
  <xr:revisionPtr revIDLastSave="0" documentId="13_ncr:1_{DFA0E6F5-A9BA-4B65-BCEE-3E9EC78BF018}" xr6:coauthVersionLast="47" xr6:coauthVersionMax="47" xr10:uidLastSave="{00000000-0000-0000-0000-000000000000}"/>
  <bookViews>
    <workbookView xWindow="-93" yWindow="-93" windowWidth="25786" windowHeight="14133" xr2:uid="{0E86EE8D-353F-47F1-92BD-6F674EBF8055}"/>
  </bookViews>
  <sheets>
    <sheet name="screamingfrog" sheetId="1" r:id="rId1"/>
    <sheet name="analytics" sheetId="2" r:id="rId2"/>
    <sheet name="searchconsole" sheetId="3" r:id="rId3"/>
    <sheet name="semrush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" i="1" l="1"/>
  <c r="S3" i="1"/>
  <c r="R4" i="1"/>
  <c r="S4" i="1"/>
  <c r="R5" i="1"/>
  <c r="S5" i="1"/>
  <c r="R6" i="1"/>
  <c r="S6" i="1"/>
  <c r="R7" i="1"/>
  <c r="S7" i="1"/>
  <c r="R8" i="1"/>
  <c r="S8" i="1"/>
  <c r="R9" i="1"/>
  <c r="S9" i="1"/>
  <c r="R10" i="1"/>
  <c r="S10" i="1"/>
  <c r="R11" i="1"/>
  <c r="S11" i="1"/>
  <c r="S2" i="1"/>
  <c r="R2" i="1"/>
  <c r="Q2" i="1"/>
  <c r="Q3" i="1"/>
  <c r="Q4" i="1"/>
  <c r="Q5" i="1"/>
  <c r="Q6" i="1"/>
  <c r="Q7" i="1"/>
  <c r="Q8" i="1"/>
  <c r="Q9" i="1"/>
  <c r="Q10" i="1"/>
  <c r="Q11" i="1"/>
  <c r="P3" i="1"/>
  <c r="P4" i="1"/>
  <c r="P5" i="1"/>
  <c r="P6" i="1"/>
  <c r="P7" i="1"/>
  <c r="P8" i="1"/>
  <c r="P9" i="1"/>
  <c r="P10" i="1"/>
  <c r="P11" i="1"/>
  <c r="P2" i="1"/>
  <c r="O3" i="1"/>
  <c r="O4" i="1"/>
  <c r="O5" i="1"/>
  <c r="O6" i="1"/>
  <c r="O7" i="1"/>
  <c r="O8" i="1"/>
  <c r="O9" i="1"/>
  <c r="O10" i="1"/>
  <c r="O11" i="1"/>
  <c r="O2" i="1"/>
  <c r="N2" i="1"/>
  <c r="N3" i="1"/>
  <c r="N4" i="1"/>
  <c r="N5" i="1"/>
  <c r="N6" i="1"/>
  <c r="N7" i="1"/>
  <c r="N8" i="1"/>
  <c r="N9" i="1"/>
  <c r="N10" i="1"/>
  <c r="N11" i="1"/>
  <c r="M2" i="1"/>
  <c r="M3" i="1"/>
  <c r="M4" i="1"/>
  <c r="M5" i="1"/>
  <c r="M6" i="1"/>
  <c r="M7" i="1"/>
  <c r="M8" i="1"/>
  <c r="M9" i="1"/>
  <c r="M10" i="1"/>
  <c r="M11" i="1"/>
  <c r="L2" i="1"/>
  <c r="L3" i="1"/>
  <c r="L4" i="1"/>
  <c r="L5" i="1"/>
  <c r="L6" i="1"/>
  <c r="L7" i="1"/>
  <c r="L8" i="1"/>
  <c r="L9" i="1"/>
  <c r="L10" i="1"/>
  <c r="L11" i="1"/>
  <c r="K3" i="1"/>
  <c r="K4" i="1"/>
  <c r="K5" i="1"/>
  <c r="K6" i="1"/>
  <c r="K7" i="1"/>
  <c r="K8" i="1"/>
  <c r="K9" i="1"/>
  <c r="K10" i="1"/>
  <c r="K11" i="1"/>
  <c r="K2" i="1"/>
  <c r="J3" i="1"/>
  <c r="J4" i="1"/>
  <c r="J5" i="1"/>
  <c r="J6" i="1"/>
  <c r="J7" i="1"/>
  <c r="J8" i="1"/>
  <c r="J9" i="1"/>
  <c r="J10" i="1"/>
  <c r="J11" i="1"/>
  <c r="J2" i="1"/>
  <c r="I3" i="1"/>
  <c r="I4" i="1"/>
  <c r="I5" i="1"/>
  <c r="I6" i="1"/>
  <c r="I7" i="1"/>
  <c r="I8" i="1"/>
  <c r="I9" i="1"/>
  <c r="I10" i="1"/>
  <c r="I11" i="1"/>
  <c r="I2" i="1"/>
  <c r="H3" i="1"/>
  <c r="H4" i="1"/>
  <c r="H5" i="1"/>
  <c r="H6" i="1"/>
  <c r="H7" i="1"/>
  <c r="H8" i="1"/>
  <c r="H9" i="1"/>
  <c r="H10" i="1"/>
  <c r="H11" i="1"/>
  <c r="H2" i="1"/>
</calcChain>
</file>

<file path=xl/sharedStrings.xml><?xml version="1.0" encoding="utf-8"?>
<sst xmlns="http://schemas.openxmlformats.org/spreadsheetml/2006/main" count="173" uniqueCount="104">
  <si>
    <t>Meta Title</t>
  </si>
  <si>
    <t>Meta Descritpion</t>
  </si>
  <si>
    <t>H1</t>
  </si>
  <si>
    <t>H2</t>
  </si>
  <si>
    <t>Status Code</t>
  </si>
  <si>
    <t>Seitenaufrufe</t>
  </si>
  <si>
    <t>Verweildauer</t>
  </si>
  <si>
    <t>Absprungrate</t>
  </si>
  <si>
    <t>Einstiege</t>
  </si>
  <si>
    <t>Ausstiege</t>
  </si>
  <si>
    <t>Impressions</t>
  </si>
  <si>
    <t>Klicks</t>
  </si>
  <si>
    <t>Klickrate</t>
  </si>
  <si>
    <t>Durchschnittsposition</t>
  </si>
  <si>
    <t>Links</t>
  </si>
  <si>
    <t>verlinkende Domains</t>
  </si>
  <si>
    <t>interne Links</t>
  </si>
  <si>
    <t>URL</t>
  </si>
  <si>
    <t>https://www.beispieldomain.de/url1</t>
  </si>
  <si>
    <t>https://www.beispieldomain.de/url2</t>
  </si>
  <si>
    <t>https://www.beispieldomain.de/url3</t>
  </si>
  <si>
    <t>https://www.beispieldomain.de/url4</t>
  </si>
  <si>
    <t>https://www.beispieldomain.de/url5</t>
  </si>
  <si>
    <t>https://www.beispieldomain.de/url6</t>
  </si>
  <si>
    <t>https://www.beispieldomain.de/url7</t>
  </si>
  <si>
    <t>https://www.beispieldomain.de/url8</t>
  </si>
  <si>
    <t>https://www.beispieldomain.de/url9</t>
  </si>
  <si>
    <t>https://www.beispieldomain.de/url10</t>
  </si>
  <si>
    <t>Titel 1</t>
  </si>
  <si>
    <t>Titel 2</t>
  </si>
  <si>
    <t>Titel 3</t>
  </si>
  <si>
    <t>Titel 4</t>
  </si>
  <si>
    <t>Titel 5</t>
  </si>
  <si>
    <t>Titel 6</t>
  </si>
  <si>
    <t>Titel 7</t>
  </si>
  <si>
    <t>Titel 8</t>
  </si>
  <si>
    <t>Titel 9</t>
  </si>
  <si>
    <t>Titel 10</t>
  </si>
  <si>
    <t>Beschreibung 1</t>
  </si>
  <si>
    <t>Beschreibung 2</t>
  </si>
  <si>
    <t>Beschreibung 3</t>
  </si>
  <si>
    <t>Beschreibung 4</t>
  </si>
  <si>
    <t>Beschreibung 5</t>
  </si>
  <si>
    <t>Beschreibung 6</t>
  </si>
  <si>
    <t>Beschreibung 7</t>
  </si>
  <si>
    <t>Beschreibung 8</t>
  </si>
  <si>
    <t>Beschreibung 9</t>
  </si>
  <si>
    <t>Beschreibung 10</t>
  </si>
  <si>
    <t>Überschrift Titel 1</t>
  </si>
  <si>
    <t>Überschrift Titel 2</t>
  </si>
  <si>
    <t>Überschrift Titel 3</t>
  </si>
  <si>
    <t>Überschrift Titel 4</t>
  </si>
  <si>
    <t>Überschrift Titel 5</t>
  </si>
  <si>
    <t>Überschrift Titel 6</t>
  </si>
  <si>
    <t>Überschrift Titel 7</t>
  </si>
  <si>
    <t>Überschrift Titel 8</t>
  </si>
  <si>
    <t>Überschrift Titel 9</t>
  </si>
  <si>
    <t>Überschrift Titel 10</t>
  </si>
  <si>
    <t>Zwischenüberschrift Text 1</t>
  </si>
  <si>
    <t>Zwischenüberschrift Text 2</t>
  </si>
  <si>
    <t>Zwischenüberschrift Text 3</t>
  </si>
  <si>
    <t>Zwischenüberschrift Text 4</t>
  </si>
  <si>
    <t>Zwischenüberschrift Text 5</t>
  </si>
  <si>
    <t>Zwischenüberschrift Text 6</t>
  </si>
  <si>
    <t>Zwischenüberschrift Text 7</t>
  </si>
  <si>
    <t>Zwischenüberschrift Text 8</t>
  </si>
  <si>
    <t>Zwischenüberschrift Text 9</t>
  </si>
  <si>
    <t>Zwischenüberschrift Text 10</t>
  </si>
  <si>
    <t xml:space="preserve">Wortzahl </t>
  </si>
  <si>
    <t>Einschätzung</t>
  </si>
  <si>
    <t>okay</t>
  </si>
  <si>
    <t>löschen</t>
  </si>
  <si>
    <t>prüfen</t>
  </si>
  <si>
    <t>optimieren</t>
  </si>
  <si>
    <t>Empfehlung</t>
  </si>
  <si>
    <t>Bemerkung</t>
  </si>
  <si>
    <t>Status</t>
  </si>
  <si>
    <t>Wichtige Keywords</t>
  </si>
  <si>
    <t>Bearbeiter</t>
  </si>
  <si>
    <t>lassen</t>
  </si>
  <si>
    <t xml:space="preserve"> -</t>
  </si>
  <si>
    <t>Maxi Muster</t>
  </si>
  <si>
    <t>erledigt</t>
  </si>
  <si>
    <t xml:space="preserve"> - </t>
  </si>
  <si>
    <t>ggf. optimieren</t>
  </si>
  <si>
    <t>evtl. Keywords einbauen</t>
  </si>
  <si>
    <t>Keyword 1</t>
  </si>
  <si>
    <t>Sascha Name</t>
  </si>
  <si>
    <t>offen</t>
  </si>
  <si>
    <t>zusammenführen mit /url9</t>
  </si>
  <si>
    <t>zusammenführen mit /url4</t>
  </si>
  <si>
    <t>Thema fast identisch mit url9</t>
  </si>
  <si>
    <t>-</t>
  </si>
  <si>
    <t>in Bearbeitung</t>
  </si>
  <si>
    <t>Text in url 4 einbauen und 301 setzen</t>
  </si>
  <si>
    <t>deutlich erweitern</t>
  </si>
  <si>
    <t>Inhalt benötigt Bilder und mehr Text</t>
  </si>
  <si>
    <t>Keyword 2, Keyword 3, Keyword 4</t>
  </si>
  <si>
    <t>301 auf Kategorie setzen</t>
  </si>
  <si>
    <t>optimieren mit WDF*IDF</t>
  </si>
  <si>
    <t>Es scheinen relevante Keys zu fehlen</t>
  </si>
  <si>
    <t>passt nicht zum Projekt, 301 setzen</t>
  </si>
  <si>
    <t>Max Muster</t>
  </si>
  <si>
    <t>benötigt Tool-Zugriff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</si>
</sst>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9" formatCode="0.0%"/>
    <numFmt numFmtId="170" formatCode="0.0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Calibri"/>
      <family val="1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9">
    <xf numFmtId="0" fontId="0" fillId="0" borderId="0" xfId="0"/>
    <xf numFmtId="0" fontId="2" fillId="0" borderId="0" xfId="1"/>
    <xf numFmtId="10" fontId="2" fillId="0" borderId="0" xfId="1" applyNumberFormat="1"/>
    <xf numFmtId="2" fontId="2" fillId="0" borderId="0" xfId="1" applyNumberFormat="1"/>
    <xf numFmtId="169" fontId="0" fillId="0" borderId="0" xfId="0" applyNumberFormat="1"/>
    <xf numFmtId="2" fontId="3" fillId="0" borderId="0" xfId="2" applyNumberFormat="1"/>
    <xf numFmtId="10" fontId="3" fillId="0" borderId="0" xfId="2" applyNumberFormat="1"/>
    <xf numFmtId="0" fontId="3" fillId="0" borderId="0" xfId="2"/>
    <xf numFmtId="10" fontId="3" fillId="0" borderId="0" xfId="2" applyNumberFormat="1"/>
    <xf numFmtId="1" fontId="0" fillId="0" borderId="0" xfId="0" applyNumberFormat="1"/>
    <xf numFmtId="1" fontId="2" fillId="0" borderId="0" xfId="1" applyNumberFormat="1"/>
    <xf numFmtId="169" fontId="2" fillId="0" borderId="0" xfId="1" applyNumberFormat="1"/>
    <xf numFmtId="170" fontId="0" fillId="0" borderId="0" xfId="0" applyNumberFormat="1"/>
    <xf numFmtId="170" fontId="2" fillId="0" borderId="0" xfId="1" applyNumberFormat="1"/>
    <xf numFmtId="0" fontId="0" fillId="2" borderId="0" xfId="0" applyFill="1"/>
    <xf numFmtId="49" fontId="0" fillId="2" borderId="0" xfId="0" applyNumberFormat="1" applyFill="1" applyAlignment="1">
      <alignment horizontal="center"/>
    </xf>
    <xf numFmtId="0" fontId="0" fillId="3" borderId="0" xfId="0" applyFill="1"/>
    <xf numFmtId="0" fontId="0" fillId="4" borderId="0" xfId="0" applyFill="1"/>
    <xf numFmtId="0" fontId="0" fillId="5" borderId="0" xfId="0" applyFill="1"/>
  </cellXfs>
  <cellStyles count="3">
    <cellStyle name="Standard" xfId="0" builtinId="0"/>
    <cellStyle name="Standard 2" xfId="1" xr:uid="{0F2AB8F5-7777-4058-AB86-1EE28835514B}"/>
    <cellStyle name="Standard 3" xfId="2" xr:uid="{9D9A0889-AC23-4A0A-856A-AEB92BF096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C3E56-A7D9-45CC-ADA3-FE3E118019FF}">
  <dimension ref="A1:Y11"/>
  <sheetViews>
    <sheetView tabSelected="1" workbookViewId="0">
      <pane xSplit="1" topLeftCell="S1" activePane="topRight" state="frozen"/>
      <selection pane="topRight" activeCell="M1" sqref="M1:P1"/>
    </sheetView>
  </sheetViews>
  <sheetFormatPr baseColWidth="10" defaultRowHeight="14.35" x14ac:dyDescent="0.5"/>
  <cols>
    <col min="1" max="1" width="32.234375" customWidth="1"/>
    <col min="2" max="2" width="5.87890625" customWidth="1"/>
    <col min="3" max="3" width="10.17578125" customWidth="1"/>
    <col min="4" max="4" width="14.3515625" customWidth="1"/>
    <col min="5" max="5" width="15.87890625" customWidth="1"/>
    <col min="6" max="6" width="15.17578125" customWidth="1"/>
    <col min="7" max="8" width="8.8203125" style="9" customWidth="1"/>
    <col min="9" max="9" width="10.8203125" style="12"/>
    <col min="10" max="10" width="10.8203125" style="4"/>
    <col min="11" max="11" width="10.8203125" style="9"/>
    <col min="12" max="12" width="10.8203125" style="4"/>
    <col min="16" max="17" width="10.8203125" customWidth="1"/>
    <col min="21" max="21" width="23.5859375" customWidth="1"/>
    <col min="22" max="22" width="29.76171875" customWidth="1"/>
    <col min="23" max="23" width="28.41015625" customWidth="1"/>
    <col min="24" max="24" width="15.87890625" customWidth="1"/>
    <col min="25" max="25" width="21" customWidth="1"/>
  </cols>
  <sheetData>
    <row r="1" spans="1:25" s="15" customFormat="1" x14ac:dyDescent="0.5">
      <c r="A1" s="15" t="s">
        <v>17</v>
      </c>
      <c r="B1" s="15" t="s">
        <v>4</v>
      </c>
      <c r="C1" s="15" t="s">
        <v>0</v>
      </c>
      <c r="D1" s="15" t="s">
        <v>1</v>
      </c>
      <c r="E1" s="15" t="s">
        <v>2</v>
      </c>
      <c r="F1" s="15" t="s">
        <v>3</v>
      </c>
      <c r="G1" s="15" t="s">
        <v>68</v>
      </c>
      <c r="H1" s="15" t="s">
        <v>5</v>
      </c>
      <c r="I1" s="15" t="s">
        <v>6</v>
      </c>
      <c r="J1" s="15" t="s">
        <v>7</v>
      </c>
      <c r="K1" s="15" t="s">
        <v>8</v>
      </c>
      <c r="L1" s="15" t="s">
        <v>9</v>
      </c>
      <c r="M1" s="15" t="s">
        <v>10</v>
      </c>
      <c r="N1" s="15" t="s">
        <v>11</v>
      </c>
      <c r="O1" s="15" t="s">
        <v>12</v>
      </c>
      <c r="P1" s="15" t="s">
        <v>13</v>
      </c>
      <c r="Q1" s="15" t="s">
        <v>14</v>
      </c>
      <c r="R1" s="15" t="s">
        <v>15</v>
      </c>
      <c r="S1" s="15" t="s">
        <v>16</v>
      </c>
      <c r="T1" s="15" t="s">
        <v>69</v>
      </c>
      <c r="U1" s="15" t="s">
        <v>74</v>
      </c>
      <c r="V1" s="15" t="s">
        <v>75</v>
      </c>
      <c r="W1" s="15" t="s">
        <v>77</v>
      </c>
      <c r="X1" s="15" t="s">
        <v>78</v>
      </c>
      <c r="Y1" s="15" t="s">
        <v>76</v>
      </c>
    </row>
    <row r="2" spans="1:25" x14ac:dyDescent="0.5">
      <c r="A2" t="s">
        <v>18</v>
      </c>
      <c r="B2">
        <v>200</v>
      </c>
      <c r="C2" t="s">
        <v>28</v>
      </c>
      <c r="D2" t="s">
        <v>38</v>
      </c>
      <c r="E2" t="s">
        <v>48</v>
      </c>
      <c r="F2" t="s">
        <v>58</v>
      </c>
      <c r="G2" s="9">
        <v>500</v>
      </c>
      <c r="H2" s="10">
        <f>VLOOKUP(A2,analytics!A:F,2,0)</f>
        <v>1846</v>
      </c>
      <c r="I2" s="13">
        <f>VLOOKUP(A2,analytics!A:F,3,0)</f>
        <v>189.82575757575756</v>
      </c>
      <c r="J2" s="11">
        <f>VLOOKUP(A2,analytics!A:F,4,0)</f>
        <v>0.40248962655601661</v>
      </c>
      <c r="K2" s="10">
        <f>VLOOKUP(A2,analytics!A:F,5,0)</f>
        <v>1341</v>
      </c>
      <c r="L2" s="4">
        <f>VLOOKUP(A2,analytics!A:F,6,0)</f>
        <v>0.39030023094688221</v>
      </c>
      <c r="M2" s="1">
        <f>VLOOKUP(A2,searchconsole!A:E,2,0)</f>
        <v>9293</v>
      </c>
      <c r="N2" s="1">
        <f>VLOOKUP(A2,searchconsole!A:E,3,0)</f>
        <v>1146</v>
      </c>
      <c r="O2" s="2">
        <f>VLOOKUP(A2,searchconsole!A:E,4,0)</f>
        <v>0.12330000000000001</v>
      </c>
      <c r="P2" s="3">
        <f>VLOOKUP(A2,searchconsole!A:E,5,0)</f>
        <v>9.1</v>
      </c>
      <c r="Q2">
        <f>VLOOKUP(A2,semrush!A:D,2,0)</f>
        <v>1123</v>
      </c>
      <c r="R2">
        <f>VLOOKUP(A2,semrush!A:D,3,0)</f>
        <v>145</v>
      </c>
      <c r="S2">
        <f>VLOOKUP(A2,semrush!A:D,4,0)</f>
        <v>132</v>
      </c>
      <c r="T2" s="16" t="s">
        <v>70</v>
      </c>
      <c r="U2" t="s">
        <v>79</v>
      </c>
      <c r="V2" t="s">
        <v>80</v>
      </c>
      <c r="X2" t="s">
        <v>81</v>
      </c>
      <c r="Y2" s="16" t="s">
        <v>82</v>
      </c>
    </row>
    <row r="3" spans="1:25" x14ac:dyDescent="0.5">
      <c r="A3" t="s">
        <v>19</v>
      </c>
      <c r="B3">
        <v>200</v>
      </c>
      <c r="C3" t="s">
        <v>29</v>
      </c>
      <c r="D3" t="s">
        <v>39</v>
      </c>
      <c r="E3" t="s">
        <v>49</v>
      </c>
      <c r="F3" t="s">
        <v>59</v>
      </c>
      <c r="G3" s="9">
        <v>552</v>
      </c>
      <c r="H3" s="10">
        <f>VLOOKUP(A3,analytics!A:F,2,0)</f>
        <v>1796</v>
      </c>
      <c r="I3" s="13">
        <f>VLOOKUP(A3,analytics!A:F,3,0)</f>
        <v>639.25</v>
      </c>
      <c r="J3" s="11">
        <f>VLOOKUP(A3,analytics!A:F,4,0)</f>
        <v>0.83333333333333337</v>
      </c>
      <c r="K3" s="10">
        <f>VLOOKUP(A3,analytics!A:F,5,0)</f>
        <v>1423</v>
      </c>
      <c r="L3" s="4">
        <f>VLOOKUP(A3,analytics!A:F,6,0)</f>
        <v>0.79487179487179482</v>
      </c>
      <c r="M3" s="1">
        <f>VLOOKUP(A3,searchconsole!A:E,2,0)</f>
        <v>124379</v>
      </c>
      <c r="N3" s="1">
        <f>VLOOKUP(A3,searchconsole!A:E,3,0)</f>
        <v>1096</v>
      </c>
      <c r="O3" s="2">
        <f>VLOOKUP(A3,searchconsole!A:E,4,0)</f>
        <v>8.8000000000000005E-3</v>
      </c>
      <c r="P3" s="3">
        <f>VLOOKUP(A3,searchconsole!A:E,5,0)</f>
        <v>18.57</v>
      </c>
      <c r="Q3">
        <f>VLOOKUP(A3,semrush!A:D,2,0)</f>
        <v>56</v>
      </c>
      <c r="R3">
        <f>VLOOKUP(A3,semrush!A:D,3,0)</f>
        <v>43</v>
      </c>
      <c r="S3">
        <f>VLOOKUP(A3,semrush!A:D,4,0)</f>
        <v>112</v>
      </c>
      <c r="T3" s="16" t="s">
        <v>70</v>
      </c>
      <c r="U3" t="s">
        <v>79</v>
      </c>
      <c r="V3" t="s">
        <v>83</v>
      </c>
      <c r="X3" t="s">
        <v>81</v>
      </c>
      <c r="Y3" s="16" t="s">
        <v>82</v>
      </c>
    </row>
    <row r="4" spans="1:25" x14ac:dyDescent="0.5">
      <c r="A4" t="s">
        <v>20</v>
      </c>
      <c r="B4">
        <v>200</v>
      </c>
      <c r="C4" t="s">
        <v>30</v>
      </c>
      <c r="D4" t="s">
        <v>40</v>
      </c>
      <c r="E4" t="s">
        <v>50</v>
      </c>
      <c r="F4" t="s">
        <v>60</v>
      </c>
      <c r="G4" s="9">
        <v>750</v>
      </c>
      <c r="H4" s="10">
        <f>VLOOKUP(A4,analytics!A:F,2,0)</f>
        <v>1937</v>
      </c>
      <c r="I4" s="13">
        <f>VLOOKUP(A4,analytics!A:F,3,0)</f>
        <v>245.74603174603175</v>
      </c>
      <c r="J4" s="11">
        <f>VLOOKUP(A4,analytics!A:F,4,0)</f>
        <v>0.865979381443299</v>
      </c>
      <c r="K4" s="10">
        <f>VLOOKUP(A4,analytics!A:F,5,0)</f>
        <v>1654</v>
      </c>
      <c r="L4" s="4">
        <f>VLOOKUP(A4,analytics!A:F,6,0)</f>
        <v>0.61111111111111116</v>
      </c>
      <c r="M4" s="1">
        <f>VLOOKUP(A4,searchconsole!A:E,2,0)</f>
        <v>25857</v>
      </c>
      <c r="N4" s="1">
        <f>VLOOKUP(A4,searchconsole!A:E,3,0)</f>
        <v>1037</v>
      </c>
      <c r="O4" s="2">
        <f>VLOOKUP(A4,searchconsole!A:E,4,0)</f>
        <v>4.0099999999999997E-2</v>
      </c>
      <c r="P4" s="3">
        <f>VLOOKUP(A4,searchconsole!A:E,5,0)</f>
        <v>9.1</v>
      </c>
      <c r="Q4">
        <f>VLOOKUP(A4,semrush!A:D,2,0)</f>
        <v>65</v>
      </c>
      <c r="R4">
        <f>VLOOKUP(A4,semrush!A:D,3,0)</f>
        <v>62</v>
      </c>
      <c r="S4">
        <f>VLOOKUP(A4,semrush!A:D,4,0)</f>
        <v>76</v>
      </c>
      <c r="T4" s="16" t="s">
        <v>70</v>
      </c>
      <c r="U4" t="s">
        <v>84</v>
      </c>
      <c r="V4" t="s">
        <v>85</v>
      </c>
      <c r="W4" t="s">
        <v>86</v>
      </c>
      <c r="X4" t="s">
        <v>87</v>
      </c>
      <c r="Y4" s="17" t="s">
        <v>88</v>
      </c>
    </row>
    <row r="5" spans="1:25" x14ac:dyDescent="0.5">
      <c r="A5" t="s">
        <v>21</v>
      </c>
      <c r="B5">
        <v>200</v>
      </c>
      <c r="C5" t="s">
        <v>31</v>
      </c>
      <c r="D5" t="s">
        <v>41</v>
      </c>
      <c r="E5" t="s">
        <v>51</v>
      </c>
      <c r="F5" t="s">
        <v>61</v>
      </c>
      <c r="G5" s="9">
        <v>890</v>
      </c>
      <c r="H5" s="10">
        <f>VLOOKUP(A5,analytics!A:F,2,0)</f>
        <v>1143</v>
      </c>
      <c r="I5" s="13">
        <f>VLOOKUP(A5,analytics!A:F,3,0)</f>
        <v>87.132653061224488</v>
      </c>
      <c r="J5" s="11">
        <f>VLOOKUP(A5,analytics!A:F,4,0)</f>
        <v>0.46153846153846156</v>
      </c>
      <c r="K5" s="10">
        <f>VLOOKUP(A5,analytics!A:F,5,0)</f>
        <v>821</v>
      </c>
      <c r="L5" s="4">
        <f>VLOOKUP(A5,analytics!A:F,6,0)</f>
        <v>0.26315789473684209</v>
      </c>
      <c r="M5" s="1">
        <f>VLOOKUP(A5,searchconsole!A:E,2,0)</f>
        <v>17137</v>
      </c>
      <c r="N5" s="1">
        <f>VLOOKUP(A5,searchconsole!A:E,3,0)</f>
        <v>743</v>
      </c>
      <c r="O5" s="2">
        <f>VLOOKUP(A5,searchconsole!A:E,4,0)</f>
        <v>4.3400000000000001E-2</v>
      </c>
      <c r="P5" s="3">
        <f>VLOOKUP(A5,searchconsole!A:E,5,0)</f>
        <v>6.27</v>
      </c>
      <c r="Q5">
        <f>VLOOKUP(A5,semrush!A:D,2,0)</f>
        <v>78</v>
      </c>
      <c r="R5">
        <f>VLOOKUP(A5,semrush!A:D,3,0)</f>
        <v>37</v>
      </c>
      <c r="S5">
        <f>VLOOKUP(A5,semrush!A:D,4,0)</f>
        <v>72</v>
      </c>
      <c r="T5" s="14" t="s">
        <v>73</v>
      </c>
      <c r="U5" t="s">
        <v>89</v>
      </c>
      <c r="V5" t="s">
        <v>91</v>
      </c>
      <c r="W5" t="s">
        <v>92</v>
      </c>
      <c r="X5" t="s">
        <v>87</v>
      </c>
      <c r="Y5" s="14" t="s">
        <v>93</v>
      </c>
    </row>
    <row r="6" spans="1:25" x14ac:dyDescent="0.5">
      <c r="A6" t="s">
        <v>22</v>
      </c>
      <c r="B6">
        <v>200</v>
      </c>
      <c r="C6" t="s">
        <v>32</v>
      </c>
      <c r="D6" t="s">
        <v>42</v>
      </c>
      <c r="E6" t="s">
        <v>52</v>
      </c>
      <c r="F6" t="s">
        <v>62</v>
      </c>
      <c r="G6" s="9">
        <v>1192</v>
      </c>
      <c r="H6" s="10">
        <f>VLOOKUP(A6,analytics!A:F,2,0)</f>
        <v>755</v>
      </c>
      <c r="I6" s="13">
        <f>VLOOKUP(A6,analytics!A:F,3,0)</f>
        <v>145.88888888888889</v>
      </c>
      <c r="J6" s="11">
        <f>VLOOKUP(A6,analytics!A:F,4,0)</f>
        <v>0.69230769230769229</v>
      </c>
      <c r="K6" s="10">
        <f>VLOOKUP(A6,analytics!A:F,5,0)</f>
        <v>532</v>
      </c>
      <c r="L6" s="4">
        <f>VLOOKUP(A6,analytics!A:F,6,0)</f>
        <v>0.47058823529411764</v>
      </c>
      <c r="M6" s="1">
        <f>VLOOKUP(A6,searchconsole!A:E,2,0)</f>
        <v>60565</v>
      </c>
      <c r="N6" s="1">
        <f>VLOOKUP(A6,searchconsole!A:E,3,0)</f>
        <v>455</v>
      </c>
      <c r="O6" s="2">
        <f>VLOOKUP(A6,searchconsole!A:E,4,0)</f>
        <v>7.4999999999999997E-3</v>
      </c>
      <c r="P6" s="3">
        <f>VLOOKUP(A6,searchconsole!A:E,5,0)</f>
        <v>20.52</v>
      </c>
      <c r="Q6">
        <f>VLOOKUP(A6,semrush!A:D,2,0)</f>
        <v>12</v>
      </c>
      <c r="R6">
        <f>VLOOKUP(A6,semrush!A:D,3,0)</f>
        <v>11</v>
      </c>
      <c r="S6">
        <f>VLOOKUP(A6,semrush!A:D,4,0)</f>
        <v>10</v>
      </c>
      <c r="T6" s="17" t="s">
        <v>72</v>
      </c>
      <c r="U6" t="s">
        <v>95</v>
      </c>
      <c r="V6" t="s">
        <v>96</v>
      </c>
      <c r="W6" t="s">
        <v>97</v>
      </c>
      <c r="X6" t="s">
        <v>81</v>
      </c>
      <c r="Y6" s="14" t="s">
        <v>93</v>
      </c>
    </row>
    <row r="7" spans="1:25" x14ac:dyDescent="0.5">
      <c r="A7" t="s">
        <v>23</v>
      </c>
      <c r="B7">
        <v>200</v>
      </c>
      <c r="C7" t="s">
        <v>33</v>
      </c>
      <c r="D7" t="s">
        <v>43</v>
      </c>
      <c r="E7" t="s">
        <v>53</v>
      </c>
      <c r="F7" t="s">
        <v>63</v>
      </c>
      <c r="G7" s="9">
        <v>476</v>
      </c>
      <c r="H7" s="10">
        <f>VLOOKUP(A7,analytics!A:F,2,0)</f>
        <v>512</v>
      </c>
      <c r="I7" s="13">
        <f>VLOOKUP(A7,analytics!A:F,3,0)</f>
        <v>222.95454545454547</v>
      </c>
      <c r="J7" s="11">
        <f>VLOOKUP(A7,analytics!A:F,4,0)</f>
        <v>0.6</v>
      </c>
      <c r="K7" s="10">
        <f>VLOOKUP(A7,analytics!A:F,5,0)</f>
        <v>488</v>
      </c>
      <c r="L7" s="4">
        <f>VLOOKUP(A7,analytics!A:F,6,0)</f>
        <v>0.21428571428571427</v>
      </c>
      <c r="M7" s="1">
        <f>VLOOKUP(A7,searchconsole!A:E,2,0)</f>
        <v>29568</v>
      </c>
      <c r="N7" s="1">
        <f>VLOOKUP(A7,searchconsole!A:E,3,0)</f>
        <v>437</v>
      </c>
      <c r="O7" s="2">
        <f>VLOOKUP(A7,searchconsole!A:E,4,0)</f>
        <v>1.4800000000000001E-2</v>
      </c>
      <c r="P7" s="3">
        <f>VLOOKUP(A7,searchconsole!A:E,5,0)</f>
        <v>16.55</v>
      </c>
      <c r="Q7">
        <f>VLOOKUP(A7,semrush!A:D,2,0)</f>
        <v>3</v>
      </c>
      <c r="R7">
        <f>VLOOKUP(A7,semrush!A:D,3,0)</f>
        <v>3</v>
      </c>
      <c r="S7">
        <f>VLOOKUP(A7,semrush!A:D,4,0)</f>
        <v>0</v>
      </c>
      <c r="T7" s="18" t="s">
        <v>71</v>
      </c>
      <c r="U7" t="s">
        <v>71</v>
      </c>
      <c r="V7" t="s">
        <v>98</v>
      </c>
      <c r="X7" t="s">
        <v>81</v>
      </c>
      <c r="Y7" s="17" t="s">
        <v>88</v>
      </c>
    </row>
    <row r="8" spans="1:25" x14ac:dyDescent="0.5">
      <c r="A8" t="s">
        <v>24</v>
      </c>
      <c r="B8">
        <v>200</v>
      </c>
      <c r="C8" t="s">
        <v>34</v>
      </c>
      <c r="D8" t="s">
        <v>44</v>
      </c>
      <c r="E8" t="s">
        <v>54</v>
      </c>
      <c r="F8" t="s">
        <v>64</v>
      </c>
      <c r="G8" s="9">
        <v>753</v>
      </c>
      <c r="H8" s="10">
        <f>VLOOKUP(A8,analytics!A:F,2,0)</f>
        <v>643</v>
      </c>
      <c r="I8" s="13">
        <f>VLOOKUP(A8,analytics!A:F,3,0)</f>
        <v>77.341463414634148</v>
      </c>
      <c r="J8" s="11">
        <f>VLOOKUP(A8,analytics!A:F,4,0)</f>
        <v>0.63636363636363635</v>
      </c>
      <c r="K8" s="10">
        <f>VLOOKUP(A8,analytics!A:F,5,0)</f>
        <v>502</v>
      </c>
      <c r="L8" s="4">
        <f>VLOOKUP(A8,analytics!A:F,6,0)</f>
        <v>0.18</v>
      </c>
      <c r="M8" s="1">
        <f>VLOOKUP(A8,searchconsole!A:E,2,0)</f>
        <v>3986</v>
      </c>
      <c r="N8" s="1">
        <f>VLOOKUP(A8,searchconsole!A:E,3,0)</f>
        <v>424</v>
      </c>
      <c r="O8" s="2">
        <f>VLOOKUP(A8,searchconsole!A:E,4,0)</f>
        <v>0.10640000000000001</v>
      </c>
      <c r="P8" s="3">
        <f>VLOOKUP(A8,searchconsole!A:E,5,0)</f>
        <v>5.38</v>
      </c>
      <c r="Q8">
        <f>VLOOKUP(A8,semrush!A:D,2,0)</f>
        <v>145</v>
      </c>
      <c r="R8">
        <f>VLOOKUP(A8,semrush!A:D,3,0)</f>
        <v>135</v>
      </c>
      <c r="S8">
        <f>VLOOKUP(A8,semrush!A:D,4,0)</f>
        <v>89</v>
      </c>
      <c r="T8" s="16" t="s">
        <v>70</v>
      </c>
      <c r="U8" t="s">
        <v>79</v>
      </c>
      <c r="V8" t="s">
        <v>83</v>
      </c>
      <c r="X8" t="s">
        <v>87</v>
      </c>
      <c r="Y8" s="16" t="s">
        <v>82</v>
      </c>
    </row>
    <row r="9" spans="1:25" x14ac:dyDescent="0.5">
      <c r="A9" t="s">
        <v>25</v>
      </c>
      <c r="B9">
        <v>200</v>
      </c>
      <c r="C9" t="s">
        <v>35</v>
      </c>
      <c r="D9" t="s">
        <v>45</v>
      </c>
      <c r="E9" t="s">
        <v>55</v>
      </c>
      <c r="F9" t="s">
        <v>65</v>
      </c>
      <c r="G9" s="9">
        <v>638</v>
      </c>
      <c r="H9" s="10">
        <f>VLOOKUP(A9,analytics!A:F,2,0)</f>
        <v>544</v>
      </c>
      <c r="I9" s="13">
        <f>VLOOKUP(A9,analytics!A:F,3,0)</f>
        <v>276.62962962962962</v>
      </c>
      <c r="J9" s="11">
        <f>VLOOKUP(A9,analytics!A:F,4,0)</f>
        <v>0.66666666666666663</v>
      </c>
      <c r="K9" s="10">
        <f>VLOOKUP(A9,analytics!A:F,5,0)</f>
        <v>432</v>
      </c>
      <c r="L9" s="4">
        <f>VLOOKUP(A9,analytics!A:F,6,0)</f>
        <v>0.44500000000000001</v>
      </c>
      <c r="M9" s="1">
        <f>VLOOKUP(A9,searchconsole!A:E,2,0)</f>
        <v>21002</v>
      </c>
      <c r="N9" s="1">
        <f>VLOOKUP(A9,searchconsole!A:E,3,0)</f>
        <v>399</v>
      </c>
      <c r="O9" s="2">
        <f>VLOOKUP(A9,searchconsole!A:E,4,0)</f>
        <v>1.9E-2</v>
      </c>
      <c r="P9" s="3">
        <f>VLOOKUP(A9,searchconsole!A:E,5,0)</f>
        <v>41.92</v>
      </c>
      <c r="Q9">
        <f>VLOOKUP(A9,semrush!A:D,2,0)</f>
        <v>35</v>
      </c>
      <c r="R9">
        <f>VLOOKUP(A9,semrush!A:D,3,0)</f>
        <v>31</v>
      </c>
      <c r="S9">
        <f>VLOOKUP(A9,semrush!A:D,4,0)</f>
        <v>2</v>
      </c>
      <c r="T9" s="14" t="s">
        <v>73</v>
      </c>
      <c r="U9" t="s">
        <v>99</v>
      </c>
      <c r="V9" t="s">
        <v>100</v>
      </c>
      <c r="X9" t="s">
        <v>87</v>
      </c>
      <c r="Y9" s="18" t="s">
        <v>103</v>
      </c>
    </row>
    <row r="10" spans="1:25" x14ac:dyDescent="0.5">
      <c r="A10" t="s">
        <v>26</v>
      </c>
      <c r="B10">
        <v>200</v>
      </c>
      <c r="C10" t="s">
        <v>36</v>
      </c>
      <c r="D10" t="s">
        <v>46</v>
      </c>
      <c r="E10" t="s">
        <v>56</v>
      </c>
      <c r="F10" t="s">
        <v>66</v>
      </c>
      <c r="G10" s="9">
        <v>457</v>
      </c>
      <c r="H10" s="10">
        <f>VLOOKUP(A10,analytics!A:F,2,0)</f>
        <v>389</v>
      </c>
      <c r="I10" s="13">
        <f>VLOOKUP(A10,analytics!A:F,3,0)</f>
        <v>102.5</v>
      </c>
      <c r="J10" s="11">
        <f>VLOOKUP(A10,analytics!A:F,4,0)</f>
        <v>0.5</v>
      </c>
      <c r="K10" s="10">
        <f>VLOOKUP(A10,analytics!A:F,5,0)</f>
        <v>376</v>
      </c>
      <c r="L10" s="4">
        <f>VLOOKUP(A10,analytics!A:F,6,0)</f>
        <v>0.38</v>
      </c>
      <c r="M10" s="1">
        <f>VLOOKUP(A10,searchconsole!A:E,2,0)</f>
        <v>7349</v>
      </c>
      <c r="N10" s="1">
        <f>VLOOKUP(A10,searchconsole!A:E,3,0)</f>
        <v>374</v>
      </c>
      <c r="O10" s="2">
        <f>VLOOKUP(A10,searchconsole!A:E,4,0)</f>
        <v>5.0900000000000001E-2</v>
      </c>
      <c r="P10" s="3">
        <f>VLOOKUP(A10,searchconsole!A:E,5,0)</f>
        <v>4.5</v>
      </c>
      <c r="Q10">
        <f>VLOOKUP(A10,semrush!A:D,2,0)</f>
        <v>67</v>
      </c>
      <c r="R10">
        <f>VLOOKUP(A10,semrush!A:D,3,0)</f>
        <v>56</v>
      </c>
      <c r="S10">
        <f>VLOOKUP(A10,semrush!A:D,4,0)</f>
        <v>68</v>
      </c>
      <c r="T10" s="17" t="s">
        <v>72</v>
      </c>
      <c r="U10" t="s">
        <v>90</v>
      </c>
      <c r="V10" t="s">
        <v>94</v>
      </c>
      <c r="X10" t="s">
        <v>87</v>
      </c>
      <c r="Y10" s="14" t="s">
        <v>93</v>
      </c>
    </row>
    <row r="11" spans="1:25" x14ac:dyDescent="0.5">
      <c r="A11" t="s">
        <v>27</v>
      </c>
      <c r="B11">
        <v>200</v>
      </c>
      <c r="C11" t="s">
        <v>37</v>
      </c>
      <c r="D11" t="s">
        <v>47</v>
      </c>
      <c r="E11" t="s">
        <v>57</v>
      </c>
      <c r="F11" t="s">
        <v>67</v>
      </c>
      <c r="G11" s="9">
        <v>943</v>
      </c>
      <c r="H11" s="10">
        <f>VLOOKUP(A11,analytics!A:F,2,0)</f>
        <v>423</v>
      </c>
      <c r="I11" s="13">
        <f>VLOOKUP(A11,analytics!A:F,3,0)</f>
        <v>56.222222222222221</v>
      </c>
      <c r="J11" s="11">
        <f>VLOOKUP(A11,analytics!A:F,4,0)</f>
        <v>0.8571428571428571</v>
      </c>
      <c r="K11" s="10">
        <f>VLOOKUP(A11,analytics!A:F,5,0)</f>
        <v>387</v>
      </c>
      <c r="L11" s="4">
        <f>VLOOKUP(A11,analytics!A:F,6,0)</f>
        <v>0.65200000000000002</v>
      </c>
      <c r="M11" s="1">
        <f>VLOOKUP(A11,searchconsole!A:E,2,0)</f>
        <v>61883</v>
      </c>
      <c r="N11" s="1">
        <f>VLOOKUP(A11,searchconsole!A:E,3,0)</f>
        <v>369</v>
      </c>
      <c r="O11" s="2">
        <f>VLOOKUP(A11,searchconsole!A:E,4,0)</f>
        <v>6.0000000000000001E-3</v>
      </c>
      <c r="P11" s="3">
        <f>VLOOKUP(A11,searchconsole!A:E,5,0)</f>
        <v>9.2100000000000009</v>
      </c>
      <c r="Q11">
        <f>VLOOKUP(A11,semrush!A:D,2,0)</f>
        <v>19</v>
      </c>
      <c r="R11">
        <f>VLOOKUP(A11,semrush!A:D,3,0)</f>
        <v>17</v>
      </c>
      <c r="S11">
        <f>VLOOKUP(A11,semrush!A:D,4,0)</f>
        <v>0</v>
      </c>
      <c r="T11" s="18" t="s">
        <v>71</v>
      </c>
      <c r="U11" t="s">
        <v>71</v>
      </c>
      <c r="V11" t="s">
        <v>101</v>
      </c>
      <c r="X11" t="s">
        <v>102</v>
      </c>
      <c r="Y11" s="17" t="s">
        <v>88</v>
      </c>
    </row>
  </sheetData>
  <phoneticPr fontId="1" type="noConversion"/>
  <pageMargins left="0.7" right="0.7" top="0.78740157499999996" bottom="0.78740157499999996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FF3FA-2518-4812-99C2-B35F9E231064}">
  <dimension ref="A1:G12"/>
  <sheetViews>
    <sheetView workbookViewId="0">
      <selection activeCell="B2" sqref="B2"/>
    </sheetView>
  </sheetViews>
  <sheetFormatPr baseColWidth="10" defaultRowHeight="14.35" x14ac:dyDescent="0.5"/>
  <cols>
    <col min="1" max="1" width="32.29296875" customWidth="1"/>
  </cols>
  <sheetData>
    <row r="1" spans="1:7" x14ac:dyDescent="0.5">
      <c r="A1" t="s">
        <v>17</v>
      </c>
      <c r="B1" t="s">
        <v>5</v>
      </c>
      <c r="C1" t="s">
        <v>6</v>
      </c>
      <c r="D1" t="s">
        <v>7</v>
      </c>
      <c r="E1" t="s">
        <v>8</v>
      </c>
      <c r="F1" t="s">
        <v>9</v>
      </c>
    </row>
    <row r="2" spans="1:7" ht="15.7" x14ac:dyDescent="0.55000000000000004">
      <c r="A2" t="s">
        <v>18</v>
      </c>
      <c r="B2" s="1">
        <v>1846</v>
      </c>
      <c r="C2" s="5">
        <v>189.82575757575756</v>
      </c>
      <c r="D2" s="6">
        <v>0.40248962655601661</v>
      </c>
      <c r="E2" s="7">
        <v>1341</v>
      </c>
      <c r="F2" s="8">
        <v>0.39030023094688221</v>
      </c>
      <c r="G2" s="1"/>
    </row>
    <row r="3" spans="1:7" ht="15.7" x14ac:dyDescent="0.55000000000000004">
      <c r="A3" t="s">
        <v>19</v>
      </c>
      <c r="B3" s="1">
        <v>1796</v>
      </c>
      <c r="C3" s="5">
        <v>639.25</v>
      </c>
      <c r="D3" s="6">
        <v>0.83333333333333337</v>
      </c>
      <c r="E3" s="7">
        <v>1423</v>
      </c>
      <c r="F3" s="8">
        <v>0.79487179487179482</v>
      </c>
      <c r="G3" s="1"/>
    </row>
    <row r="4" spans="1:7" ht="15.7" x14ac:dyDescent="0.55000000000000004">
      <c r="A4" t="s">
        <v>20</v>
      </c>
      <c r="B4" s="1">
        <v>1937</v>
      </c>
      <c r="C4" s="5">
        <v>245.74603174603175</v>
      </c>
      <c r="D4" s="6">
        <v>0.865979381443299</v>
      </c>
      <c r="E4" s="7">
        <v>1654</v>
      </c>
      <c r="F4" s="8">
        <v>0.61111111111111116</v>
      </c>
      <c r="G4" s="1"/>
    </row>
    <row r="5" spans="1:7" ht="15.7" x14ac:dyDescent="0.55000000000000004">
      <c r="A5" t="s">
        <v>21</v>
      </c>
      <c r="B5" s="1">
        <v>1143</v>
      </c>
      <c r="C5" s="5">
        <v>87.132653061224488</v>
      </c>
      <c r="D5" s="6">
        <v>0.46153846153846156</v>
      </c>
      <c r="E5" s="7">
        <v>821</v>
      </c>
      <c r="F5" s="8">
        <v>0.26315789473684209</v>
      </c>
      <c r="G5" s="1"/>
    </row>
    <row r="6" spans="1:7" ht="15.7" x14ac:dyDescent="0.55000000000000004">
      <c r="A6" t="s">
        <v>22</v>
      </c>
      <c r="B6" s="1">
        <v>755</v>
      </c>
      <c r="C6" s="5">
        <v>145.88888888888889</v>
      </c>
      <c r="D6" s="6">
        <v>0.69230769230769229</v>
      </c>
      <c r="E6" s="7">
        <v>532</v>
      </c>
      <c r="F6" s="8">
        <v>0.47058823529411764</v>
      </c>
      <c r="G6" s="1"/>
    </row>
    <row r="7" spans="1:7" ht="15.7" x14ac:dyDescent="0.55000000000000004">
      <c r="A7" t="s">
        <v>23</v>
      </c>
      <c r="B7" s="1">
        <v>512</v>
      </c>
      <c r="C7" s="5">
        <v>222.95454545454547</v>
      </c>
      <c r="D7" s="6">
        <v>0.6</v>
      </c>
      <c r="E7" s="7">
        <v>488</v>
      </c>
      <c r="F7" s="8">
        <v>0.21428571428571427</v>
      </c>
      <c r="G7" s="1"/>
    </row>
    <row r="8" spans="1:7" ht="15.7" x14ac:dyDescent="0.55000000000000004">
      <c r="A8" t="s">
        <v>24</v>
      </c>
      <c r="B8" s="1">
        <v>643</v>
      </c>
      <c r="C8" s="5">
        <v>77.341463414634148</v>
      </c>
      <c r="D8" s="6">
        <v>0.63636363636363635</v>
      </c>
      <c r="E8" s="7">
        <v>502</v>
      </c>
      <c r="F8" s="8">
        <v>0.18</v>
      </c>
      <c r="G8" s="1"/>
    </row>
    <row r="9" spans="1:7" ht="15.7" x14ac:dyDescent="0.55000000000000004">
      <c r="A9" t="s">
        <v>25</v>
      </c>
      <c r="B9" s="1">
        <v>544</v>
      </c>
      <c r="C9" s="5">
        <v>276.62962962962962</v>
      </c>
      <c r="D9" s="6">
        <v>0.66666666666666663</v>
      </c>
      <c r="E9" s="7">
        <v>432</v>
      </c>
      <c r="F9" s="8">
        <v>0.44500000000000001</v>
      </c>
      <c r="G9" s="1"/>
    </row>
    <row r="10" spans="1:7" ht="15.7" x14ac:dyDescent="0.55000000000000004">
      <c r="A10" t="s">
        <v>26</v>
      </c>
      <c r="B10" s="1">
        <v>389</v>
      </c>
      <c r="C10" s="5">
        <v>102.5</v>
      </c>
      <c r="D10" s="6">
        <v>0.5</v>
      </c>
      <c r="E10" s="7">
        <v>376</v>
      </c>
      <c r="F10" s="8">
        <v>0.38</v>
      </c>
      <c r="G10" s="1"/>
    </row>
    <row r="11" spans="1:7" ht="15.7" x14ac:dyDescent="0.55000000000000004">
      <c r="A11" t="s">
        <v>27</v>
      </c>
      <c r="B11" s="1">
        <v>423</v>
      </c>
      <c r="C11" s="5">
        <v>56.222222222222221</v>
      </c>
      <c r="D11" s="6">
        <v>0.8571428571428571</v>
      </c>
      <c r="E11" s="7">
        <v>387</v>
      </c>
      <c r="F11" s="8">
        <v>0.65200000000000002</v>
      </c>
      <c r="G11" s="1"/>
    </row>
    <row r="12" spans="1:7" ht="15.7" x14ac:dyDescent="0.55000000000000004">
      <c r="C12" s="5"/>
      <c r="D12" s="6"/>
      <c r="F12" s="8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A4F4F-6AD6-492D-BBFE-7D0DC07F301B}">
  <dimension ref="A1:E11"/>
  <sheetViews>
    <sheetView workbookViewId="0">
      <selection activeCell="C2" sqref="C2:C11"/>
    </sheetView>
  </sheetViews>
  <sheetFormatPr baseColWidth="10" defaultRowHeight="14.35" x14ac:dyDescent="0.5"/>
  <cols>
    <col min="1" max="1" width="33.05859375" customWidth="1"/>
    <col min="2" max="2" width="11" customWidth="1"/>
    <col min="3" max="3" width="10.29296875" customWidth="1"/>
  </cols>
  <sheetData>
    <row r="1" spans="1:5" x14ac:dyDescent="0.5">
      <c r="A1" t="s">
        <v>17</v>
      </c>
      <c r="B1" t="s">
        <v>10</v>
      </c>
      <c r="C1" t="s">
        <v>11</v>
      </c>
      <c r="D1" t="s">
        <v>12</v>
      </c>
      <c r="E1" t="s">
        <v>13</v>
      </c>
    </row>
    <row r="2" spans="1:5" x14ac:dyDescent="0.5">
      <c r="A2" t="s">
        <v>18</v>
      </c>
      <c r="B2" s="1">
        <v>9293</v>
      </c>
      <c r="C2" s="1">
        <v>1146</v>
      </c>
      <c r="D2" s="2">
        <v>0.12330000000000001</v>
      </c>
      <c r="E2" s="3">
        <v>9.1</v>
      </c>
    </row>
    <row r="3" spans="1:5" x14ac:dyDescent="0.5">
      <c r="A3" t="s">
        <v>19</v>
      </c>
      <c r="B3" s="1">
        <v>124379</v>
      </c>
      <c r="C3" s="1">
        <v>1096</v>
      </c>
      <c r="D3" s="2">
        <v>8.8000000000000005E-3</v>
      </c>
      <c r="E3" s="3">
        <v>18.57</v>
      </c>
    </row>
    <row r="4" spans="1:5" x14ac:dyDescent="0.5">
      <c r="A4" t="s">
        <v>20</v>
      </c>
      <c r="B4" s="1">
        <v>25857</v>
      </c>
      <c r="C4" s="1">
        <v>1037</v>
      </c>
      <c r="D4" s="2">
        <v>4.0099999999999997E-2</v>
      </c>
      <c r="E4" s="3">
        <v>9.1</v>
      </c>
    </row>
    <row r="5" spans="1:5" x14ac:dyDescent="0.5">
      <c r="A5" t="s">
        <v>21</v>
      </c>
      <c r="B5" s="1">
        <v>17137</v>
      </c>
      <c r="C5" s="1">
        <v>743</v>
      </c>
      <c r="D5" s="2">
        <v>4.3400000000000001E-2</v>
      </c>
      <c r="E5" s="3">
        <v>6.27</v>
      </c>
    </row>
    <row r="6" spans="1:5" x14ac:dyDescent="0.5">
      <c r="A6" t="s">
        <v>22</v>
      </c>
      <c r="B6" s="1">
        <v>60565</v>
      </c>
      <c r="C6" s="1">
        <v>455</v>
      </c>
      <c r="D6" s="2">
        <v>7.4999999999999997E-3</v>
      </c>
      <c r="E6" s="3">
        <v>20.52</v>
      </c>
    </row>
    <row r="7" spans="1:5" x14ac:dyDescent="0.5">
      <c r="A7" t="s">
        <v>23</v>
      </c>
      <c r="B7" s="1">
        <v>29568</v>
      </c>
      <c r="C7" s="1">
        <v>437</v>
      </c>
      <c r="D7" s="2">
        <v>1.4800000000000001E-2</v>
      </c>
      <c r="E7" s="3">
        <v>16.55</v>
      </c>
    </row>
    <row r="8" spans="1:5" x14ac:dyDescent="0.5">
      <c r="A8" t="s">
        <v>24</v>
      </c>
      <c r="B8" s="1">
        <v>3986</v>
      </c>
      <c r="C8" s="1">
        <v>424</v>
      </c>
      <c r="D8" s="2">
        <v>0.10640000000000001</v>
      </c>
      <c r="E8" s="3">
        <v>5.38</v>
      </c>
    </row>
    <row r="9" spans="1:5" x14ac:dyDescent="0.5">
      <c r="A9" t="s">
        <v>25</v>
      </c>
      <c r="B9" s="1">
        <v>21002</v>
      </c>
      <c r="C9" s="1">
        <v>399</v>
      </c>
      <c r="D9" s="2">
        <v>1.9E-2</v>
      </c>
      <c r="E9" s="3">
        <v>41.92</v>
      </c>
    </row>
    <row r="10" spans="1:5" x14ac:dyDescent="0.5">
      <c r="A10" t="s">
        <v>26</v>
      </c>
      <c r="B10" s="1">
        <v>7349</v>
      </c>
      <c r="C10" s="1">
        <v>374</v>
      </c>
      <c r="D10" s="2">
        <v>5.0900000000000001E-2</v>
      </c>
      <c r="E10" s="3">
        <v>4.5</v>
      </c>
    </row>
    <row r="11" spans="1:5" x14ac:dyDescent="0.5">
      <c r="A11" t="s">
        <v>27</v>
      </c>
      <c r="B11" s="1">
        <v>61883</v>
      </c>
      <c r="C11" s="1">
        <v>369</v>
      </c>
      <c r="D11" s="2">
        <v>6.0000000000000001E-3</v>
      </c>
      <c r="E11" s="3">
        <v>9.2100000000000009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0CDE0-A372-4861-802A-73FE9BA9975D}">
  <dimension ref="A1:D11"/>
  <sheetViews>
    <sheetView workbookViewId="0">
      <selection activeCell="B14" sqref="B14"/>
    </sheetView>
  </sheetViews>
  <sheetFormatPr baseColWidth="10" defaultRowHeight="14.35" x14ac:dyDescent="0.5"/>
  <cols>
    <col min="1" max="1" width="33.64453125" customWidth="1"/>
    <col min="3" max="3" width="11.41015625" customWidth="1"/>
  </cols>
  <sheetData>
    <row r="1" spans="1:4" x14ac:dyDescent="0.5">
      <c r="A1" t="s">
        <v>17</v>
      </c>
      <c r="B1" t="s">
        <v>14</v>
      </c>
      <c r="C1" t="s">
        <v>15</v>
      </c>
      <c r="D1" t="s">
        <v>16</v>
      </c>
    </row>
    <row r="2" spans="1:4" x14ac:dyDescent="0.5">
      <c r="A2" t="s">
        <v>18</v>
      </c>
      <c r="B2">
        <v>1123</v>
      </c>
      <c r="C2">
        <v>145</v>
      </c>
      <c r="D2">
        <v>132</v>
      </c>
    </row>
    <row r="3" spans="1:4" x14ac:dyDescent="0.5">
      <c r="A3" t="s">
        <v>19</v>
      </c>
      <c r="B3">
        <v>56</v>
      </c>
      <c r="C3">
        <v>43</v>
      </c>
      <c r="D3">
        <v>112</v>
      </c>
    </row>
    <row r="4" spans="1:4" x14ac:dyDescent="0.5">
      <c r="A4" t="s">
        <v>20</v>
      </c>
      <c r="B4">
        <v>65</v>
      </c>
      <c r="C4">
        <v>62</v>
      </c>
      <c r="D4">
        <v>76</v>
      </c>
    </row>
    <row r="5" spans="1:4" x14ac:dyDescent="0.5">
      <c r="A5" t="s">
        <v>21</v>
      </c>
      <c r="B5">
        <v>78</v>
      </c>
      <c r="C5">
        <v>37</v>
      </c>
      <c r="D5">
        <v>72</v>
      </c>
    </row>
    <row r="6" spans="1:4" x14ac:dyDescent="0.5">
      <c r="A6" t="s">
        <v>22</v>
      </c>
      <c r="B6">
        <v>12</v>
      </c>
      <c r="C6">
        <v>11</v>
      </c>
      <c r="D6">
        <v>10</v>
      </c>
    </row>
    <row r="7" spans="1:4" x14ac:dyDescent="0.5">
      <c r="A7" t="s">
        <v>23</v>
      </c>
      <c r="B7">
        <v>3</v>
      </c>
      <c r="C7">
        <v>3</v>
      </c>
      <c r="D7">
        <v>0</v>
      </c>
    </row>
    <row r="8" spans="1:4" x14ac:dyDescent="0.5">
      <c r="A8" t="s">
        <v>24</v>
      </c>
      <c r="B8">
        <v>145</v>
      </c>
      <c r="C8">
        <v>135</v>
      </c>
      <c r="D8">
        <v>89</v>
      </c>
    </row>
    <row r="9" spans="1:4" x14ac:dyDescent="0.5">
      <c r="A9" t="s">
        <v>25</v>
      </c>
      <c r="B9">
        <v>35</v>
      </c>
      <c r="C9">
        <v>31</v>
      </c>
      <c r="D9">
        <v>2</v>
      </c>
    </row>
    <row r="10" spans="1:4" x14ac:dyDescent="0.5">
      <c r="A10" t="s">
        <v>26</v>
      </c>
      <c r="B10">
        <v>67</v>
      </c>
      <c r="C10">
        <v>56</v>
      </c>
      <c r="D10">
        <v>68</v>
      </c>
    </row>
    <row r="11" spans="1:4" x14ac:dyDescent="0.5">
      <c r="A11" t="s">
        <v>27</v>
      </c>
      <c r="B11">
        <v>19</v>
      </c>
      <c r="C11">
        <v>17</v>
      </c>
      <c r="D11">
        <v>0</v>
      </c>
    </row>
  </sheetData>
  <phoneticPr fontId="1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screamingfrog</vt:lpstr>
      <vt:lpstr>analytics</vt:lpstr>
      <vt:lpstr>searchconsole</vt:lpstr>
      <vt:lpstr>semrush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Weber</dc:creator>
  <cp:lastModifiedBy>Michael Weber</cp:lastModifiedBy>
  <dcterms:created xsi:type="dcterms:W3CDTF">2021-10-04T10:12:40Z</dcterms:created>
  <dcterms:modified xsi:type="dcterms:W3CDTF">2021-10-04T19:04:47Z</dcterms:modified>
</cp:coreProperties>
</file>